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<sst xmlns="http://schemas.openxmlformats.org/spreadsheetml/2006/main" count="128" uniqueCount="116">
  <si>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</si>
  <si>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</si>
  <si>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</si>
  <si>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</si>
  <si>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</si>
  <si>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</si>
  <si>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</si>
  <si>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</si>
  <si>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</si>
  <si>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</si>
  <si>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</si>
  <si>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</si>
  <si>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</si>
  <si>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</si>
  <si>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</si>
  <si>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</si>
  <si>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</si>
  <si>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</si>
  <si>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</si>
  <si>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</si>
  <si>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</si>
  <si>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</si>
  <si>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</si>
  <si>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</si>
  <si>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</si>
  <si>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</si>
  <si>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</si>
  <si>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</si>
  <si>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</si>
  <si>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</si>
  <si>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</si>
  <si>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</si>
  <si>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</si>
  <si>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</si>
  <si>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</si>
  <si>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</si>
  <si>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</si>
  <si>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</si>
  <si>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</si>
  <si>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</si>
  <si>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</si>
  <si>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</si>
  <si>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</si>
  <si>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</si>
  <si>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</si>
  <si>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</si>
  <si>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</si>
  <si>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</si>
  <si>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</si>
  <si>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</si>
  <si>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</si>
  <si>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</si>
  <si>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</si>
  <si>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</si>
  <si>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</si>
  <si>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</si>
  <si>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</si>
  <si>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</si>
  <si>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</si>
  <si>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</si>
  <si>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</si>
  <si>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</si>
  <si>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</si>
  <si>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</si>
  <si>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</si>
  <si>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</si>
  <si>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</si>
  <si>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</si>
  <si>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</si>
  <si>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</si>
  <si>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</si>
  <si>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</si>
  <si>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</si>
  <si>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</si>
  <si>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</si>
  <si>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</si>
  <si>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</si>
  <si>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</si>
  <si>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</si>
  <si>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</si>
  <si>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</si>
  <si>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</si>
  <si>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ECLIA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</si>
  <si>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</si>
  <si>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</si>
  <si>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</si>
  <si>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</si>
  <si>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</si>
  <si>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</si>
  <si>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</si>
  <si>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</si>
  <si>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</si>
  <si>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</si>
  <si>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</si>
  <si>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</si>
  <si>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</si>
  <si>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</si>
  <si>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</si>
  <si>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</si>
  <si>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</si>
  <si>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FT3 III (06437206190)</t>
  </si>
  <si>
    <t>FT3 III i romtemperatur</t>
  </si>
  <si>
    <t>Fritt T3</t>
  </si>
  <si>
    <t xml:space="preserve">Prøve 1-4 er analysert i batch 10.8.2016 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</si>
  <si>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</si>
  <si>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Vacuette (serum)</t>
  </si>
  <si>
    <t xml:space="preserve">Alliquotert og satt lysbeskyttet i frys frem til analysering. Siste alliquot (168 timer) ble ikke fryst, denne ble analysert 168-171 timer etter prøvetaking. </t>
  </si>
  <si>
    <t>3.-  10.  august 2016</t>
  </si>
  <si>
    <t>Aase Nilsen (uxilas@ous-hf.no) og Christina Berg Larsen (chber@ous-hf.no)</t>
  </si>
  <si>
    <t>Biokjemienheten, Ullevål, Avdeling for Medisinsk biokjemi, Oslo universitetssykehus</t>
  </si>
  <si>
    <t>Roche cobas 8000, e602</t>
  </si>
  <si>
    <t xml:space="preserve">7 døgn. </t>
  </si>
  <si>
    <t>Aase Nilsen, Christina Berg Larsen, Laila Fure</t>
  </si>
  <si>
    <t>FT3 og holdbarhet ved 15 - 25 C:</t>
  </si>
  <si>
    <t>Ved gjennomgang av resultater i MBKs fagnettverksmøte 07.09.2016 ble det tillagt en klinisk vurdering, og vi konkluderte med følgende holdbarhet ved romtemperatur: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</si>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</sst>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53" xfId="0" applyNumberFormat="1" applyFont="1" applyFill="1" applyBorder="1" applyAlignment="1" applyProtection="1">
      <alignment horizontal="center"/>
      <protection locked="0"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35" xfId="0" applyFont="1" applyFill="1" applyBorder="1" applyAlignment="1">
      <alignment horizontal="left"/>
    </xf>
    <xf numFmtId="0" fontId="0" fillId="32" borderId="54" xfId="0" applyFont="1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6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8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48249035"/>
        <c:axId val="6596776"/>
      </c:scatterChart>
      <c:valAx>
        <c:axId val="4824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6776"/>
        <c:crosses val="autoZero"/>
        <c:crossBetween val="midCat"/>
        <c:dispUnits/>
      </c:valAx>
      <c:valAx>
        <c:axId val="6596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903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1.4689109844856636</c:v>
                  </c:pt>
                  <c:pt idx="2">
                    <c:v>1.892528783062256</c:v>
                  </c:pt>
                  <c:pt idx="3">
                    <c:v>1.8878517689462921</c:v>
                  </c:pt>
                  <c:pt idx="4">
                    <c:v>2.442613940670878</c:v>
                  </c:pt>
                  <c:pt idx="5">
                    <c:v>1.9189054911704009</c:v>
                  </c:pt>
                  <c:pt idx="6">
                    <c:v>2.189933885875602</c:v>
                  </c:pt>
                  <c:pt idx="7">
                    <c:v>2.414869310859404</c:v>
                  </c:pt>
                  <c:pt idx="8">
                    <c:v>2.849730410332623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1.4689109844856636</c:v>
                  </c:pt>
                  <c:pt idx="2">
                    <c:v>1.892528783062256</c:v>
                  </c:pt>
                  <c:pt idx="3">
                    <c:v>1.8878517689462921</c:v>
                  </c:pt>
                  <c:pt idx="4">
                    <c:v>2.442613940670878</c:v>
                  </c:pt>
                  <c:pt idx="5">
                    <c:v>1.9189054911704009</c:v>
                  </c:pt>
                  <c:pt idx="6">
                    <c:v>2.189933885875602</c:v>
                  </c:pt>
                  <c:pt idx="7">
                    <c:v>2.414869310859404</c:v>
                  </c:pt>
                  <c:pt idx="8">
                    <c:v>2.849730410332623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4314569"/>
        <c:axId val="23497086"/>
      </c:scatterChart>
      <c:valAx>
        <c:axId val="431456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7086"/>
        <c:crosses val="autoZero"/>
        <c:crossBetween val="midCat"/>
        <c:dispUnits/>
      </c:valAx>
      <c:valAx>
        <c:axId val="23497086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569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20" t="s">
        <v>45</v>
      </c>
      <c r="D3" s="120"/>
      <c r="E3" s="120"/>
      <c r="F3" s="120"/>
      <c r="G3" s="120"/>
      <c r="H3" s="120"/>
      <c r="I3" s="120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3" t="s">
        <v>109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21" t="s">
        <v>107</v>
      </c>
      <c r="E9" s="118"/>
      <c r="F9" s="118"/>
      <c r="G9" s="118"/>
      <c r="H9" s="118"/>
      <c r="I9" s="119"/>
    </row>
    <row r="10" spans="3:9" ht="20.25">
      <c r="C10" s="68" t="s">
        <v>49</v>
      </c>
      <c r="D10" s="122" t="s">
        <v>108</v>
      </c>
      <c r="E10" s="123"/>
      <c r="F10" s="123"/>
      <c r="G10" s="123"/>
      <c r="H10" s="123"/>
      <c r="I10" s="124"/>
    </row>
    <row r="11" spans="3:9" ht="12.75">
      <c r="C11" s="71" t="s">
        <v>50</v>
      </c>
      <c r="D11" s="125"/>
      <c r="E11" s="126"/>
      <c r="F11" s="126"/>
      <c r="G11" s="126"/>
      <c r="H11" s="126"/>
      <c r="I11" s="127"/>
    </row>
    <row r="12" spans="3:9" ht="25.5" customHeight="1">
      <c r="C12" s="68" t="s">
        <v>51</v>
      </c>
      <c r="D12" s="117" t="s">
        <v>102</v>
      </c>
      <c r="E12" s="118"/>
      <c r="F12" s="118"/>
      <c r="G12" s="118"/>
      <c r="H12" s="118"/>
      <c r="I12" s="119"/>
    </row>
    <row r="13" spans="3:9" ht="24.75" customHeight="1">
      <c r="C13" s="68" t="s">
        <v>52</v>
      </c>
      <c r="D13" s="117" t="s">
        <v>81</v>
      </c>
      <c r="E13" s="118"/>
      <c r="F13" s="118"/>
      <c r="G13" s="118"/>
      <c r="H13" s="118"/>
      <c r="I13" s="119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102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110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82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84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83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90</v>
      </c>
      <c r="I25" s="79" t="s">
        <v>91</v>
      </c>
      <c r="J25" s="79" t="s">
        <v>99</v>
      </c>
    </row>
    <row r="26" spans="1:10" ht="15">
      <c r="A26" s="79" t="s">
        <v>63</v>
      </c>
      <c r="B26" s="108" t="s">
        <v>105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92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93</v>
      </c>
      <c r="C28" s="76" t="s">
        <v>86</v>
      </c>
      <c r="D28" s="108" t="s">
        <v>95</v>
      </c>
      <c r="E28" s="108" t="s">
        <v>87</v>
      </c>
      <c r="F28" s="108" t="s">
        <v>88</v>
      </c>
      <c r="G28" s="108" t="s">
        <v>96</v>
      </c>
      <c r="H28" s="108" t="s">
        <v>89</v>
      </c>
      <c r="I28" s="108" t="s">
        <v>97</v>
      </c>
      <c r="J28" s="108" t="s">
        <v>98</v>
      </c>
    </row>
    <row r="29" spans="1:10" ht="15">
      <c r="A29" s="79" t="s">
        <v>66</v>
      </c>
      <c r="B29" s="108" t="s">
        <v>94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85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85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8" t="s">
        <v>78</v>
      </c>
      <c r="B43" s="128"/>
      <c r="C43" s="128"/>
      <c r="D43" s="128"/>
      <c r="E43" s="128"/>
      <c r="F43" s="128"/>
      <c r="G43" s="128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1">
      <selection activeCell="I92" sqref="I92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4" t="s">
        <v>101</v>
      </c>
      <c r="D1" s="135"/>
      <c r="E1" s="135"/>
      <c r="F1" s="135"/>
      <c r="G1" s="135"/>
      <c r="H1" s="135"/>
      <c r="I1" s="135"/>
      <c r="J1" s="135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2.63</v>
      </c>
      <c r="C3" s="18" t="s">
        <v>25</v>
      </c>
      <c r="D3" s="17"/>
      <c r="E3" s="7">
        <v>15.8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6" t="s">
        <v>21</v>
      </c>
      <c r="C7" s="137"/>
      <c r="D7" s="137"/>
      <c r="E7" s="137"/>
      <c r="F7" s="137"/>
      <c r="G7" s="137"/>
      <c r="H7" s="137"/>
      <c r="I7" s="138"/>
      <c r="J7" s="139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6.1</v>
      </c>
      <c r="C8" s="64">
        <v>6.03</v>
      </c>
      <c r="D8" s="64">
        <v>6.2</v>
      </c>
      <c r="E8" s="64">
        <v>6.05</v>
      </c>
      <c r="F8" s="64">
        <v>6.2</v>
      </c>
      <c r="G8" s="64">
        <v>6.2</v>
      </c>
      <c r="H8" s="64">
        <v>6.2</v>
      </c>
      <c r="I8" s="64">
        <v>6.28</v>
      </c>
      <c r="J8" s="64">
        <v>6.33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4.6</v>
      </c>
      <c r="C9" s="64">
        <v>4.63</v>
      </c>
      <c r="D9" s="64">
        <v>4.8</v>
      </c>
      <c r="E9" s="64">
        <v>4.72</v>
      </c>
      <c r="F9" s="64">
        <v>4.76</v>
      </c>
      <c r="G9" s="64">
        <v>4.81</v>
      </c>
      <c r="H9" s="64">
        <v>4.79</v>
      </c>
      <c r="I9" s="64">
        <v>4.73</v>
      </c>
      <c r="J9" s="64">
        <v>4.87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5.1</v>
      </c>
      <c r="C10" s="64">
        <v>5.04</v>
      </c>
      <c r="D10" s="64">
        <v>4.94</v>
      </c>
      <c r="E10" s="64">
        <v>5.18</v>
      </c>
      <c r="F10" s="64">
        <v>4.99</v>
      </c>
      <c r="G10" s="64">
        <v>5.14</v>
      </c>
      <c r="H10" s="64">
        <v>5.18</v>
      </c>
      <c r="I10" s="64">
        <v>5.37</v>
      </c>
      <c r="J10" s="64">
        <v>5.32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4.85</v>
      </c>
      <c r="C11" s="64">
        <v>4.72</v>
      </c>
      <c r="D11" s="64">
        <v>4.67</v>
      </c>
      <c r="E11" s="64">
        <v>4.64</v>
      </c>
      <c r="F11" s="64">
        <v>4.6</v>
      </c>
      <c r="G11" s="64">
        <v>4.67</v>
      </c>
      <c r="H11" s="64">
        <v>4.63</v>
      </c>
      <c r="I11" s="64">
        <v>4.66</v>
      </c>
      <c r="J11" s="64">
        <v>4.59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4.8</v>
      </c>
      <c r="C12" s="64">
        <v>4.92</v>
      </c>
      <c r="D12" s="64">
        <v>5.08</v>
      </c>
      <c r="E12" s="64">
        <v>4.86</v>
      </c>
      <c r="F12" s="64">
        <v>5.09</v>
      </c>
      <c r="G12" s="64">
        <v>5.17</v>
      </c>
      <c r="H12" s="64">
        <v>5.06</v>
      </c>
      <c r="I12" s="64">
        <v>5.19</v>
      </c>
      <c r="J12" s="64">
        <v>5.2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3.97</v>
      </c>
      <c r="C13" s="64">
        <v>4.12</v>
      </c>
      <c r="D13" s="64">
        <v>4.05</v>
      </c>
      <c r="E13" s="64">
        <v>4.18</v>
      </c>
      <c r="F13" s="64">
        <v>4.18</v>
      </c>
      <c r="G13" s="64">
        <v>4.07</v>
      </c>
      <c r="H13" s="64">
        <v>4.17</v>
      </c>
      <c r="I13" s="64">
        <v>4.3</v>
      </c>
      <c r="J13" s="64">
        <v>4.2</v>
      </c>
      <c r="K13" s="15">
        <v>3.97</v>
      </c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4.88</v>
      </c>
      <c r="C14" s="64">
        <v>4.99</v>
      </c>
      <c r="D14" s="64">
        <v>4.99</v>
      </c>
      <c r="E14" s="64">
        <v>4.89</v>
      </c>
      <c r="F14" s="64">
        <v>4.92</v>
      </c>
      <c r="G14" s="64">
        <v>5.05</v>
      </c>
      <c r="H14" s="64">
        <v>5.01</v>
      </c>
      <c r="I14" s="64">
        <v>4.98</v>
      </c>
      <c r="J14" s="64">
        <v>5.11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5.12</v>
      </c>
      <c r="C15" s="64">
        <v>5.41</v>
      </c>
      <c r="D15" s="64">
        <v>5.42</v>
      </c>
      <c r="E15" s="64">
        <v>5.48</v>
      </c>
      <c r="F15" s="64">
        <v>5.59</v>
      </c>
      <c r="G15" s="64">
        <v>5.4</v>
      </c>
      <c r="H15" s="64">
        <v>5.56</v>
      </c>
      <c r="I15" s="64">
        <v>5.66</v>
      </c>
      <c r="J15" s="64">
        <v>5.84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4.55</v>
      </c>
      <c r="C16" s="63">
        <v>4.55</v>
      </c>
      <c r="D16" s="63">
        <v>4.66</v>
      </c>
      <c r="E16" s="63">
        <v>4.7</v>
      </c>
      <c r="F16" s="63">
        <v>4.52</v>
      </c>
      <c r="G16" s="63">
        <v>4.52</v>
      </c>
      <c r="H16" s="63">
        <v>4.45</v>
      </c>
      <c r="I16" s="63">
        <v>4.66</v>
      </c>
      <c r="J16" s="63">
        <v>4.63</v>
      </c>
      <c r="K16" s="15">
        <v>3.72</v>
      </c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110">
        <v>3.72</v>
      </c>
      <c r="C17" s="111">
        <v>3.79</v>
      </c>
      <c r="D17" s="111">
        <v>3.84</v>
      </c>
      <c r="E17" s="111">
        <v>3.88</v>
      </c>
      <c r="F17" s="111">
        <v>3.85</v>
      </c>
      <c r="G17" s="111">
        <v>3.9</v>
      </c>
      <c r="H17" s="111">
        <v>3.84</v>
      </c>
      <c r="I17" s="111">
        <v>3.97</v>
      </c>
      <c r="J17" s="112">
        <v>3.97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9" t="s">
        <v>30</v>
      </c>
      <c r="L40" s="130"/>
      <c r="M40" s="130"/>
      <c r="N40" s="130"/>
      <c r="O40" s="130"/>
      <c r="P40" s="130"/>
      <c r="Q40" s="130"/>
      <c r="R40" s="130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40" t="s">
        <v>26</v>
      </c>
      <c r="C61" s="141"/>
      <c r="D61" s="141"/>
      <c r="E61" s="141"/>
      <c r="F61" s="141"/>
      <c r="G61" s="141"/>
      <c r="H61" s="141"/>
      <c r="I61" s="141"/>
      <c r="J61" s="141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>IF((B8&lt;&gt;0)*ISNUMBER(B8),100*(B8/B8),"")</f>
        <v>100</v>
      </c>
      <c r="C64" s="25">
        <f>IF((B8&lt;&gt;0)*ISNUMBER(C8),100*(C8/B8),"")</f>
        <v>98.85245901639345</v>
      </c>
      <c r="D64" s="25">
        <f>IF((B8&lt;&gt;0)*ISNUMBER(D8),100*(D8/B8),"")</f>
        <v>101.63934426229508</v>
      </c>
      <c r="E64" s="25">
        <f>IF((B8&lt;&gt;0)*ISNUMBER(E8),100*(E8/B8),"")</f>
        <v>99.18032786885246</v>
      </c>
      <c r="F64" s="25">
        <f>IF((B8&lt;&gt;0)*ISNUMBER(F8),100*(F8/B8),"")</f>
        <v>101.63934426229508</v>
      </c>
      <c r="G64" s="25">
        <f>IF((B8&lt;&gt;0)*ISNUMBER(G8),100*(G8/B8),"")</f>
        <v>101.63934426229508</v>
      </c>
      <c r="H64" s="25">
        <f>IF((B8&lt;&gt;0)*ISNUMBER(H8),100*(H8/B8),"")</f>
        <v>101.63934426229508</v>
      </c>
      <c r="I64" s="25">
        <f>IF((B8&lt;&gt;0)*ISNUMBER(I8),100*(I8/B8),"")</f>
        <v>102.95081967213116</v>
      </c>
      <c r="J64" s="25">
        <f>IF((B8&lt;&gt;0)*ISNUMBER(J8),100*(J8/B8),"")</f>
        <v>103.77049180327869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aca="true" t="shared" si="0" ref="B65:B85">IF((B9&lt;&gt;0)*ISNUMBER(B9),100*(B9/B9),"")</f>
        <v>100</v>
      </c>
      <c r="C65" s="25">
        <f aca="true" t="shared" si="1" ref="C65:C87">IF((B9&lt;&gt;0)*ISNUMBER(C9),100*(C9/B9),"")</f>
        <v>100.65217391304348</v>
      </c>
      <c r="D65" s="25">
        <f aca="true" t="shared" si="2" ref="D65:D90">IF((B9&lt;&gt;0)*ISNUMBER(D9),100*(D9/B9),"")</f>
        <v>104.34782608695652</v>
      </c>
      <c r="E65" s="25">
        <f aca="true" t="shared" si="3" ref="E65:E89">IF((B9&lt;&gt;0)*ISNUMBER(E9),100*(E9/B9),"")</f>
        <v>102.60869565217392</v>
      </c>
      <c r="F65" s="25">
        <f aca="true" t="shared" si="4" ref="F65:F87">IF((B9&lt;&gt;0)*ISNUMBER(F9),100*(F9/B9),"")</f>
        <v>103.47826086956522</v>
      </c>
      <c r="G65" s="25">
        <f aca="true" t="shared" si="5" ref="G65:G91">IF((B9&lt;&gt;0)*ISNUMBER(G9),100*(G9/B9),"")</f>
        <v>104.56521739130436</v>
      </c>
      <c r="H65" s="25">
        <f aca="true" t="shared" si="6" ref="H65:H90">IF((B9&lt;&gt;0)*ISNUMBER(H9),100*(H9/B9),"")</f>
        <v>104.1304347826087</v>
      </c>
      <c r="I65" s="25">
        <f aca="true" t="shared" si="7" ref="I65:I90">IF((B9&lt;&gt;0)*ISNUMBER(I9),100*(I9/B9),"")</f>
        <v>102.82608695652175</v>
      </c>
      <c r="J65" s="25">
        <f aca="true" t="shared" si="8" ref="J65:J88">IF((B9&lt;&gt;0)*ISNUMBER(J9),100*(J9/B9),"")</f>
        <v>105.8695652173913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98.82352941176471</v>
      </c>
      <c r="D66" s="25">
        <f t="shared" si="2"/>
        <v>96.86274509803923</v>
      </c>
      <c r="E66" s="25">
        <f t="shared" si="3"/>
        <v>101.56862745098039</v>
      </c>
      <c r="F66" s="25">
        <f t="shared" si="4"/>
        <v>97.84313725490196</v>
      </c>
      <c r="G66" s="25">
        <f t="shared" si="5"/>
        <v>100.7843137254902</v>
      </c>
      <c r="H66" s="25">
        <f t="shared" si="6"/>
        <v>101.56862745098039</v>
      </c>
      <c r="I66" s="25">
        <f t="shared" si="7"/>
        <v>105.29411764705883</v>
      </c>
      <c r="J66" s="25">
        <f t="shared" si="8"/>
        <v>104.31372549019609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97.31958762886597</v>
      </c>
      <c r="D67" s="25">
        <f t="shared" si="2"/>
        <v>96.28865979381443</v>
      </c>
      <c r="E67" s="25">
        <f t="shared" si="3"/>
        <v>95.6701030927835</v>
      </c>
      <c r="F67" s="25">
        <f t="shared" si="4"/>
        <v>94.84536082474226</v>
      </c>
      <c r="G67" s="25">
        <f t="shared" si="5"/>
        <v>96.28865979381443</v>
      </c>
      <c r="H67" s="25">
        <f t="shared" si="6"/>
        <v>95.4639175257732</v>
      </c>
      <c r="I67" s="25">
        <f t="shared" si="7"/>
        <v>96.08247422680414</v>
      </c>
      <c r="J67" s="25">
        <f t="shared" si="8"/>
        <v>94.63917525773196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102.50000000000001</v>
      </c>
      <c r="D68" s="25">
        <f t="shared" si="2"/>
        <v>105.83333333333333</v>
      </c>
      <c r="E68" s="25">
        <f t="shared" si="3"/>
        <v>101.25000000000001</v>
      </c>
      <c r="F68" s="25">
        <f t="shared" si="4"/>
        <v>106.04166666666669</v>
      </c>
      <c r="G68" s="25">
        <f t="shared" si="5"/>
        <v>107.70833333333334</v>
      </c>
      <c r="H68" s="25">
        <f t="shared" si="6"/>
        <v>105.41666666666667</v>
      </c>
      <c r="I68" s="25">
        <f t="shared" si="7"/>
        <v>108.125</v>
      </c>
      <c r="J68" s="25">
        <f t="shared" si="8"/>
        <v>108.33333333333334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103.77833753148616</v>
      </c>
      <c r="D69" s="25">
        <f t="shared" si="2"/>
        <v>102.01511335012594</v>
      </c>
      <c r="E69" s="25">
        <f t="shared" si="3"/>
        <v>105.28967254408059</v>
      </c>
      <c r="F69" s="25">
        <f t="shared" si="4"/>
        <v>105.28967254408059</v>
      </c>
      <c r="G69" s="25">
        <f t="shared" si="5"/>
        <v>102.51889168765744</v>
      </c>
      <c r="H69" s="25">
        <f t="shared" si="6"/>
        <v>105.03778337531486</v>
      </c>
      <c r="I69" s="25">
        <f t="shared" si="7"/>
        <v>108.31234256926952</v>
      </c>
      <c r="J69" s="25">
        <f t="shared" si="8"/>
        <v>105.79345088161209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102.25409836065576</v>
      </c>
      <c r="D70" s="25">
        <f t="shared" si="2"/>
        <v>102.25409836065576</v>
      </c>
      <c r="E70" s="25">
        <f t="shared" si="3"/>
        <v>100.20491803278688</v>
      </c>
      <c r="F70" s="25">
        <f t="shared" si="4"/>
        <v>100.81967213114753</v>
      </c>
      <c r="G70" s="25">
        <f t="shared" si="5"/>
        <v>103.48360655737704</v>
      </c>
      <c r="H70" s="25">
        <f t="shared" si="6"/>
        <v>102.6639344262295</v>
      </c>
      <c r="I70" s="25">
        <f t="shared" si="7"/>
        <v>102.04918032786887</v>
      </c>
      <c r="J70" s="25">
        <f t="shared" si="8"/>
        <v>104.71311475409837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105.6640625</v>
      </c>
      <c r="D71" s="25">
        <f t="shared" si="2"/>
        <v>105.859375</v>
      </c>
      <c r="E71" s="25">
        <f t="shared" si="3"/>
        <v>107.03125</v>
      </c>
      <c r="F71" s="25">
        <f t="shared" si="4"/>
        <v>109.1796875</v>
      </c>
      <c r="G71" s="25">
        <f t="shared" si="5"/>
        <v>105.46875</v>
      </c>
      <c r="H71" s="25">
        <f t="shared" si="6"/>
        <v>108.59375</v>
      </c>
      <c r="I71" s="25">
        <f t="shared" si="7"/>
        <v>110.546875</v>
      </c>
      <c r="J71" s="25">
        <f t="shared" si="8"/>
        <v>114.0625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</v>
      </c>
      <c r="D72" s="25">
        <f t="shared" si="2"/>
        <v>102.41758241758244</v>
      </c>
      <c r="E72" s="25">
        <f t="shared" si="3"/>
        <v>103.29670329670331</v>
      </c>
      <c r="F72" s="25">
        <f t="shared" si="4"/>
        <v>99.34065934065933</v>
      </c>
      <c r="G72" s="25">
        <f t="shared" si="5"/>
        <v>99.34065934065933</v>
      </c>
      <c r="H72" s="25">
        <f t="shared" si="6"/>
        <v>97.80219780219781</v>
      </c>
      <c r="I72" s="25">
        <f t="shared" si="7"/>
        <v>102.41758241758244</v>
      </c>
      <c r="J72" s="25">
        <f t="shared" si="8"/>
        <v>101.75824175824175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101.88172043010752</v>
      </c>
      <c r="D73" s="25">
        <f t="shared" si="2"/>
        <v>103.2258064516129</v>
      </c>
      <c r="E73" s="25">
        <f t="shared" si="3"/>
        <v>104.3010752688172</v>
      </c>
      <c r="F73" s="25">
        <f t="shared" si="4"/>
        <v>103.49462365591397</v>
      </c>
      <c r="G73" s="25">
        <f t="shared" si="5"/>
        <v>104.83870967741935</v>
      </c>
      <c r="H73" s="25">
        <f t="shared" si="6"/>
        <v>103.2258064516129</v>
      </c>
      <c r="I73" s="25">
        <f t="shared" si="7"/>
        <v>106.72043010752688</v>
      </c>
      <c r="J73" s="25">
        <f t="shared" si="8"/>
        <v>106.72043010752688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t="shared" si="0"/>
      </c>
      <c r="C74" s="25">
        <f t="shared" si="1"/>
      </c>
      <c r="D74" s="25">
        <f t="shared" si="2"/>
      </c>
      <c r="E74" s="25">
        <f t="shared" si="3"/>
      </c>
      <c r="F74" s="25">
        <f t="shared" si="4"/>
      </c>
      <c r="G74" s="25">
        <f t="shared" si="5"/>
      </c>
      <c r="H74" s="25">
        <f t="shared" si="6"/>
      </c>
      <c r="I74" s="25">
        <f t="shared" si="7"/>
      </c>
      <c r="J74" s="25">
        <f t="shared" si="8"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0"/>
      </c>
      <c r="C75" s="25">
        <f t="shared" si="1"/>
      </c>
      <c r="D75" s="25">
        <f t="shared" si="2"/>
      </c>
      <c r="E75" s="25">
        <f t="shared" si="3"/>
      </c>
      <c r="F75" s="25">
        <f t="shared" si="4"/>
      </c>
      <c r="G75" s="25">
        <f t="shared" si="5"/>
      </c>
      <c r="H75" s="25">
        <f t="shared" si="6"/>
      </c>
      <c r="I75" s="25">
        <f t="shared" si="7"/>
      </c>
      <c r="J75" s="25">
        <f t="shared" si="8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0"/>
      </c>
      <c r="C76" s="25">
        <f t="shared" si="1"/>
      </c>
      <c r="D76" s="25">
        <f t="shared" si="2"/>
      </c>
      <c r="E76" s="25">
        <f t="shared" si="3"/>
      </c>
      <c r="F76" s="25">
        <f t="shared" si="4"/>
      </c>
      <c r="G76" s="25">
        <f t="shared" si="5"/>
      </c>
      <c r="H76" s="25">
        <f t="shared" si="6"/>
      </c>
      <c r="I76" s="25">
        <f t="shared" si="7"/>
      </c>
      <c r="J76" s="25">
        <f t="shared" si="8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0"/>
      </c>
      <c r="C77" s="25">
        <f t="shared" si="1"/>
      </c>
      <c r="D77" s="25">
        <f t="shared" si="2"/>
      </c>
      <c r="E77" s="25">
        <f t="shared" si="3"/>
      </c>
      <c r="F77" s="25">
        <f t="shared" si="4"/>
      </c>
      <c r="G77" s="25">
        <f t="shared" si="5"/>
      </c>
      <c r="H77" s="25">
        <f t="shared" si="6"/>
      </c>
      <c r="I77" s="25">
        <f t="shared" si="7"/>
      </c>
      <c r="J77" s="25">
        <f t="shared" si="8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0"/>
      </c>
      <c r="C78" s="25">
        <f t="shared" si="1"/>
      </c>
      <c r="D78" s="25">
        <f t="shared" si="2"/>
      </c>
      <c r="E78" s="25">
        <f t="shared" si="3"/>
      </c>
      <c r="F78" s="25">
        <f t="shared" si="4"/>
      </c>
      <c r="G78" s="25">
        <f t="shared" si="5"/>
      </c>
      <c r="H78" s="25">
        <f t="shared" si="6"/>
      </c>
      <c r="I78" s="25">
        <f t="shared" si="7"/>
      </c>
      <c r="J78" s="25">
        <f t="shared" si="8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0"/>
      </c>
      <c r="C79" s="25">
        <f t="shared" si="1"/>
      </c>
      <c r="D79" s="25">
        <f t="shared" si="2"/>
      </c>
      <c r="E79" s="25">
        <f t="shared" si="3"/>
      </c>
      <c r="F79" s="25">
        <f t="shared" si="4"/>
      </c>
      <c r="G79" s="25">
        <f t="shared" si="5"/>
      </c>
      <c r="H79" s="25">
        <f t="shared" si="6"/>
      </c>
      <c r="I79" s="25">
        <f t="shared" si="7"/>
      </c>
      <c r="J79" s="25">
        <f t="shared" si="8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0"/>
      </c>
      <c r="C80" s="25">
        <f t="shared" si="1"/>
      </c>
      <c r="D80" s="25">
        <f t="shared" si="2"/>
      </c>
      <c r="E80" s="25">
        <f t="shared" si="3"/>
      </c>
      <c r="F80" s="25">
        <f t="shared" si="4"/>
      </c>
      <c r="G80" s="25">
        <f t="shared" si="5"/>
      </c>
      <c r="H80" s="25">
        <f t="shared" si="6"/>
      </c>
      <c r="I80" s="25">
        <f t="shared" si="7"/>
      </c>
      <c r="J80" s="25">
        <f t="shared" si="8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0"/>
      </c>
      <c r="C81" s="25">
        <f t="shared" si="1"/>
      </c>
      <c r="D81" s="25">
        <f t="shared" si="2"/>
      </c>
      <c r="E81" s="25">
        <f t="shared" si="3"/>
      </c>
      <c r="F81" s="25">
        <f t="shared" si="4"/>
      </c>
      <c r="G81" s="25">
        <f t="shared" si="5"/>
      </c>
      <c r="H81" s="25">
        <f t="shared" si="6"/>
      </c>
      <c r="I81" s="25">
        <f t="shared" si="7"/>
      </c>
      <c r="J81" s="25">
        <f t="shared" si="8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0"/>
      </c>
      <c r="C82" s="25">
        <f t="shared" si="1"/>
      </c>
      <c r="D82" s="25">
        <f t="shared" si="2"/>
      </c>
      <c r="E82" s="25">
        <f t="shared" si="3"/>
      </c>
      <c r="F82" s="25">
        <f t="shared" si="4"/>
      </c>
      <c r="G82" s="25">
        <f t="shared" si="5"/>
      </c>
      <c r="H82" s="25">
        <f t="shared" si="6"/>
      </c>
      <c r="I82" s="25">
        <f t="shared" si="7"/>
      </c>
      <c r="J82" s="25">
        <f t="shared" si="8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0"/>
      </c>
      <c r="C83" s="25">
        <f t="shared" si="1"/>
      </c>
      <c r="D83" s="25">
        <f t="shared" si="2"/>
      </c>
      <c r="E83" s="25">
        <f t="shared" si="3"/>
      </c>
      <c r="F83" s="25">
        <f t="shared" si="4"/>
      </c>
      <c r="G83" s="25">
        <f t="shared" si="5"/>
      </c>
      <c r="H83" s="25">
        <f t="shared" si="6"/>
      </c>
      <c r="I83" s="25">
        <f t="shared" si="7"/>
      </c>
      <c r="J83" s="25">
        <f t="shared" si="8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0"/>
      </c>
      <c r="C84" s="25">
        <f t="shared" si="1"/>
      </c>
      <c r="D84" s="25">
        <f t="shared" si="2"/>
      </c>
      <c r="E84" s="25">
        <f t="shared" si="3"/>
      </c>
      <c r="F84" s="25">
        <f t="shared" si="4"/>
      </c>
      <c r="G84" s="25">
        <f t="shared" si="5"/>
      </c>
      <c r="H84" s="25">
        <f t="shared" si="6"/>
      </c>
      <c r="I84" s="25">
        <f t="shared" si="7"/>
      </c>
      <c r="J84" s="25">
        <f t="shared" si="8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0"/>
      </c>
      <c r="C85" s="25">
        <f t="shared" si="1"/>
      </c>
      <c r="D85" s="25">
        <f t="shared" si="2"/>
      </c>
      <c r="E85" s="25">
        <f t="shared" si="3"/>
      </c>
      <c r="F85" s="25">
        <f t="shared" si="4"/>
      </c>
      <c r="G85" s="25">
        <f t="shared" si="5"/>
      </c>
      <c r="H85" s="25">
        <f t="shared" si="6"/>
      </c>
      <c r="I85" s="25">
        <f t="shared" si="7"/>
      </c>
      <c r="J85" s="25">
        <f t="shared" si="8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aca="true" t="shared" si="9" ref="B86:B103">IF((B30&lt;&gt;0)*ISNUMBER(B30),100*(B30/B30),"")</f>
      </c>
      <c r="C86" s="25">
        <f t="shared" si="1"/>
      </c>
      <c r="D86" s="25">
        <f t="shared" si="2"/>
      </c>
      <c r="E86" s="25">
        <f t="shared" si="3"/>
      </c>
      <c r="F86" s="25">
        <f t="shared" si="4"/>
      </c>
      <c r="G86" s="25">
        <f t="shared" si="5"/>
      </c>
      <c r="H86" s="25">
        <f t="shared" si="6"/>
      </c>
      <c r="I86" s="25">
        <f t="shared" si="7"/>
      </c>
      <c r="J86" s="25">
        <f t="shared" si="8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"/>
      </c>
      <c r="D87" s="25">
        <f t="shared" si="2"/>
      </c>
      <c r="E87" s="25">
        <f t="shared" si="3"/>
      </c>
      <c r="F87" s="25">
        <f t="shared" si="4"/>
      </c>
      <c r="G87" s="25">
        <f t="shared" si="5"/>
      </c>
      <c r="H87" s="25">
        <f t="shared" si="6"/>
      </c>
      <c r="I87" s="25">
        <f t="shared" si="7"/>
      </c>
      <c r="J87" s="25">
        <f t="shared" si="8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aca="true" t="shared" si="10" ref="C88:C103">IF((B32&lt;&gt;0)*ISNUMBER(C32),100*(C32/B32),"")</f>
      </c>
      <c r="D88" s="25">
        <f t="shared" si="2"/>
      </c>
      <c r="E88" s="25">
        <f t="shared" si="3"/>
      </c>
      <c r="F88" s="25">
        <f aca="true" t="shared" si="11" ref="F88:F103">IF((B32&lt;&gt;0)*ISNUMBER(F32),100*(F32/B32),"")</f>
      </c>
      <c r="G88" s="25">
        <f t="shared" si="5"/>
      </c>
      <c r="H88" s="25">
        <f t="shared" si="6"/>
      </c>
      <c r="I88" s="25">
        <f t="shared" si="7"/>
      </c>
      <c r="J88" s="25">
        <f t="shared" si="8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2"/>
      </c>
      <c r="E89" s="25">
        <f t="shared" si="3"/>
      </c>
      <c r="F89" s="25">
        <f t="shared" si="11"/>
      </c>
      <c r="G89" s="25">
        <f t="shared" si="5"/>
      </c>
      <c r="H89" s="25">
        <f t="shared" si="6"/>
      </c>
      <c r="I89" s="25">
        <f t="shared" si="7"/>
      </c>
      <c r="J89" s="25">
        <f aca="true" t="shared" si="12" ref="J89:J103">IF((B33&lt;&gt;0)*ISNUMBER(J33),100*(J33/B33),"")</f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2"/>
      </c>
      <c r="E90" s="25">
        <f aca="true" t="shared" si="13" ref="E90:E103">IF((B34&lt;&gt;0)*ISNUMBER(E34),100*(E34/B34),"")</f>
      </c>
      <c r="F90" s="25">
        <f t="shared" si="11"/>
      </c>
      <c r="G90" s="25">
        <f t="shared" si="5"/>
      </c>
      <c r="H90" s="25">
        <f t="shared" si="6"/>
      </c>
      <c r="I90" s="25">
        <f t="shared" si="7"/>
      </c>
      <c r="J90" s="25">
        <f t="shared" si="12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aca="true" t="shared" si="14" ref="D91:D103">IF((B35&lt;&gt;0)*ISNUMBER(D35),100*(D35/B35),"")</f>
      </c>
      <c r="E91" s="25">
        <f t="shared" si="13"/>
      </c>
      <c r="F91" s="25">
        <f t="shared" si="11"/>
      </c>
      <c r="G91" s="25">
        <f t="shared" si="5"/>
      </c>
      <c r="H91" s="25">
        <f aca="true" t="shared" si="15" ref="H91:H103">IF((B35&lt;&gt;0)*ISNUMBER(H35),100*(H35/B35),"")</f>
      </c>
      <c r="I91" s="25">
        <f aca="true" t="shared" si="16" ref="I91:I103">IF((B35&lt;&gt;0)*ISNUMBER(I35),100*(I35/B35),"")</f>
      </c>
      <c r="J91" s="25">
        <f t="shared" si="12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4"/>
      </c>
      <c r="E92" s="25">
        <f t="shared" si="13"/>
      </c>
      <c r="F92" s="25">
        <f t="shared" si="11"/>
      </c>
      <c r="G92" s="25">
        <f aca="true" t="shared" si="17" ref="G92:G103">IF((B36&lt;&gt;0)*ISNUMBER(G36),100*(G36/B36),"")</f>
      </c>
      <c r="H92" s="25">
        <f t="shared" si="15"/>
      </c>
      <c r="I92" s="25">
        <f t="shared" si="16"/>
      </c>
      <c r="J92" s="25">
        <f t="shared" si="12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4"/>
      </c>
      <c r="E93" s="25">
        <f t="shared" si="13"/>
      </c>
      <c r="F93" s="25">
        <f t="shared" si="11"/>
      </c>
      <c r="G93" s="25">
        <f t="shared" si="17"/>
      </c>
      <c r="H93" s="25">
        <f t="shared" si="15"/>
      </c>
      <c r="I93" s="25">
        <f t="shared" si="16"/>
      </c>
      <c r="J93" s="25">
        <f t="shared" si="12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4"/>
      </c>
      <c r="E94" s="25">
        <f t="shared" si="13"/>
      </c>
      <c r="F94" s="25">
        <f t="shared" si="11"/>
      </c>
      <c r="G94" s="25">
        <f t="shared" si="17"/>
      </c>
      <c r="H94" s="25">
        <f t="shared" si="15"/>
      </c>
      <c r="I94" s="25">
        <f t="shared" si="16"/>
      </c>
      <c r="J94" s="25">
        <f t="shared" si="12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4"/>
      </c>
      <c r="E95" s="25">
        <f t="shared" si="13"/>
      </c>
      <c r="F95" s="25">
        <f t="shared" si="11"/>
      </c>
      <c r="G95" s="25">
        <f t="shared" si="17"/>
      </c>
      <c r="H95" s="25">
        <f t="shared" si="15"/>
      </c>
      <c r="I95" s="25">
        <f t="shared" si="16"/>
      </c>
      <c r="J95" s="25">
        <f t="shared" si="12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4"/>
      </c>
      <c r="E96" s="25">
        <f t="shared" si="13"/>
      </c>
      <c r="F96" s="25">
        <f t="shared" si="11"/>
      </c>
      <c r="G96" s="25">
        <f t="shared" si="17"/>
      </c>
      <c r="H96" s="25">
        <f t="shared" si="15"/>
      </c>
      <c r="I96" s="25">
        <f t="shared" si="16"/>
      </c>
      <c r="J96" s="25">
        <f t="shared" si="12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4"/>
      </c>
      <c r="E97" s="25">
        <f t="shared" si="13"/>
      </c>
      <c r="F97" s="25">
        <f t="shared" si="11"/>
      </c>
      <c r="G97" s="25">
        <f t="shared" si="17"/>
      </c>
      <c r="H97" s="25">
        <f t="shared" si="15"/>
      </c>
      <c r="I97" s="25">
        <f t="shared" si="16"/>
      </c>
      <c r="J97" s="25">
        <f t="shared" si="12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4"/>
      </c>
      <c r="E98" s="25">
        <f t="shared" si="13"/>
      </c>
      <c r="F98" s="25">
        <f t="shared" si="11"/>
      </c>
      <c r="G98" s="25">
        <f t="shared" si="17"/>
      </c>
      <c r="H98" s="25">
        <f t="shared" si="15"/>
      </c>
      <c r="I98" s="25">
        <f t="shared" si="16"/>
      </c>
      <c r="J98" s="25">
        <f t="shared" si="12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4"/>
      </c>
      <c r="E99" s="25">
        <f t="shared" si="13"/>
      </c>
      <c r="F99" s="25">
        <f t="shared" si="11"/>
      </c>
      <c r="G99" s="25">
        <f t="shared" si="17"/>
      </c>
      <c r="H99" s="25">
        <f t="shared" si="15"/>
      </c>
      <c r="I99" s="25">
        <f t="shared" si="16"/>
      </c>
      <c r="J99" s="25">
        <f t="shared" si="12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4"/>
      </c>
      <c r="E100" s="25">
        <f t="shared" si="13"/>
      </c>
      <c r="F100" s="25">
        <f t="shared" si="11"/>
      </c>
      <c r="G100" s="25">
        <f t="shared" si="17"/>
      </c>
      <c r="H100" s="25">
        <f t="shared" si="15"/>
      </c>
      <c r="I100" s="25">
        <f t="shared" si="16"/>
      </c>
      <c r="J100" s="25">
        <f t="shared" si="12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4"/>
      </c>
      <c r="E101" s="25">
        <f t="shared" si="13"/>
      </c>
      <c r="F101" s="25">
        <f t="shared" si="11"/>
      </c>
      <c r="G101" s="25">
        <f t="shared" si="17"/>
      </c>
      <c r="H101" s="25">
        <f t="shared" si="15"/>
      </c>
      <c r="I101" s="25">
        <f t="shared" si="16"/>
      </c>
      <c r="J101" s="25">
        <f t="shared" si="12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4"/>
      </c>
      <c r="E102" s="25">
        <f t="shared" si="13"/>
      </c>
      <c r="F102" s="25">
        <f t="shared" si="11"/>
      </c>
      <c r="G102" s="25">
        <f t="shared" si="17"/>
      </c>
      <c r="H102" s="25">
        <f t="shared" si="15"/>
      </c>
      <c r="I102" s="25">
        <f t="shared" si="16"/>
      </c>
      <c r="J102" s="25">
        <f t="shared" si="12"/>
      </c>
      <c r="K102" s="131" t="s">
        <v>29</v>
      </c>
      <c r="L102" s="132"/>
      <c r="M102" s="132"/>
      <c r="N102" s="132"/>
      <c r="O102" s="132"/>
      <c r="P102" s="132"/>
      <c r="Q102" s="132"/>
      <c r="R102" s="132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4"/>
      </c>
      <c r="E103" s="25">
        <f t="shared" si="13"/>
      </c>
      <c r="F103" s="25">
        <f t="shared" si="11"/>
      </c>
      <c r="G103" s="25">
        <f t="shared" si="17"/>
      </c>
      <c r="H103" s="25">
        <f t="shared" si="15"/>
      </c>
      <c r="I103" s="25">
        <f t="shared" si="16"/>
      </c>
      <c r="J103" s="25">
        <f t="shared" si="12"/>
      </c>
      <c r="K103" s="133"/>
      <c r="L103" s="132"/>
      <c r="M103" s="132"/>
      <c r="N103" s="132"/>
      <c r="O103" s="132"/>
      <c r="P103" s="132"/>
      <c r="Q103" s="132"/>
      <c r="R103" s="132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33"/>
      <c r="L104" s="132"/>
      <c r="M104" s="132"/>
      <c r="N104" s="132"/>
      <c r="O104" s="132"/>
      <c r="P104" s="132"/>
      <c r="Q104" s="132"/>
      <c r="R104" s="132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33"/>
      <c r="L105" s="132"/>
      <c r="M105" s="132"/>
      <c r="N105" s="132"/>
      <c r="O105" s="132"/>
      <c r="P105" s="132"/>
      <c r="Q105" s="132"/>
      <c r="R105" s="132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33"/>
      <c r="L106" s="132"/>
      <c r="M106" s="132"/>
      <c r="N106" s="132"/>
      <c r="O106" s="132"/>
      <c r="P106" s="132"/>
      <c r="Q106" s="132"/>
      <c r="R106" s="132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101.1725968792317</v>
      </c>
      <c r="D114" s="26">
        <f t="shared" si="27"/>
        <v>102.07438841544158</v>
      </c>
      <c r="E114" s="26">
        <f t="shared" si="27"/>
        <v>102.04013732071782</v>
      </c>
      <c r="F114" s="26">
        <f t="shared" si="27"/>
        <v>102.19720850499725</v>
      </c>
      <c r="G114" s="26">
        <f t="shared" si="27"/>
        <v>102.66364857693505</v>
      </c>
      <c r="H114" s="26">
        <f t="shared" si="27"/>
        <v>102.55424627436791</v>
      </c>
      <c r="I114" s="26">
        <f>IF(I115&gt;0,AVERAGE(I64:I113),"")</f>
        <v>104.53249089247636</v>
      </c>
      <c r="J114" s="26">
        <f>IF(J115&gt;0,AVERAGE(J64:J113),"")</f>
        <v>104.99740286034105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2.533997937750652</v>
      </c>
      <c r="D116" s="26">
        <f t="shared" si="29"/>
        <v>3.264775118481873</v>
      </c>
      <c r="E116" s="26">
        <f t="shared" si="29"/>
        <v>3.256706866389094</v>
      </c>
      <c r="F116" s="26">
        <f t="shared" si="29"/>
        <v>4.213719383784353</v>
      </c>
      <c r="G116" s="26">
        <f t="shared" si="29"/>
        <v>3.310277211295274</v>
      </c>
      <c r="H116" s="26">
        <f t="shared" si="29"/>
        <v>3.7778245307098173</v>
      </c>
      <c r="I116" s="26">
        <f>IF(I115&gt;0,STDEV(I64:I113),"")</f>
        <v>4.165857508239493</v>
      </c>
      <c r="J116" s="26">
        <f>IF(J115&gt;0,STDEV(J64:J113),"")</f>
        <v>4.916030351190191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0.801320506946163</v>
      </c>
      <c r="D117" s="26">
        <f t="shared" si="30"/>
        <v>1.03241254226488</v>
      </c>
      <c r="E117" s="26">
        <f t="shared" si="30"/>
        <v>1.0298611369299198</v>
      </c>
      <c r="F117" s="26">
        <f t="shared" si="30"/>
        <v>1.3324950673559728</v>
      </c>
      <c r="G117" s="26">
        <f t="shared" si="30"/>
        <v>1.0468015674243525</v>
      </c>
      <c r="H117" s="26">
        <f t="shared" si="30"/>
        <v>1.1946530117499745</v>
      </c>
      <c r="I117" s="26">
        <f>IF(I115&gt;0,I116/SQRT(I115),"")</f>
        <v>1.317359813375046</v>
      </c>
      <c r="J117" s="26">
        <f>IF(J115&gt;0,J116/SQRT(J115),"")</f>
        <v>1.5545852956278452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1.4689109844856636</v>
      </c>
      <c r="D119" s="26">
        <f t="shared" si="32"/>
        <v>1.892528783062256</v>
      </c>
      <c r="E119" s="26">
        <f t="shared" si="32"/>
        <v>1.8878517689462921</v>
      </c>
      <c r="F119" s="26">
        <f t="shared" si="32"/>
        <v>2.442613940670878</v>
      </c>
      <c r="G119" s="26">
        <f t="shared" si="32"/>
        <v>1.9189054911704009</v>
      </c>
      <c r="H119" s="26">
        <f t="shared" si="32"/>
        <v>2.189933885875602</v>
      </c>
      <c r="I119" s="26">
        <f>IF(I115&gt;2,I118*I117,"")</f>
        <v>2.414869310859404</v>
      </c>
      <c r="J119" s="26">
        <f>IF(J115&gt;2,J118*J117,"")</f>
        <v>2.849730410332623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97.31958762886597</v>
      </c>
      <c r="D120" s="26">
        <f t="shared" si="33"/>
        <v>96.28865979381443</v>
      </c>
      <c r="E120" s="26">
        <f t="shared" si="33"/>
        <v>95.6701030927835</v>
      </c>
      <c r="F120" s="26">
        <f t="shared" si="33"/>
        <v>94.84536082474226</v>
      </c>
      <c r="G120" s="26">
        <f t="shared" si="33"/>
        <v>96.28865979381443</v>
      </c>
      <c r="H120" s="26">
        <f t="shared" si="33"/>
        <v>95.4639175257732</v>
      </c>
      <c r="I120" s="26">
        <f t="shared" si="33"/>
        <v>96.08247422680414</v>
      </c>
      <c r="J120" s="26">
        <f t="shared" si="33"/>
        <v>94.63917525773196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105.6640625</v>
      </c>
      <c r="D121" s="26">
        <f t="shared" si="34"/>
        <v>105.859375</v>
      </c>
      <c r="E121" s="26">
        <f t="shared" si="34"/>
        <v>107.03125</v>
      </c>
      <c r="F121" s="26">
        <f t="shared" si="34"/>
        <v>109.1796875</v>
      </c>
      <c r="G121" s="26">
        <f t="shared" si="34"/>
        <v>107.70833333333334</v>
      </c>
      <c r="H121" s="26">
        <f t="shared" si="34"/>
        <v>108.59375</v>
      </c>
      <c r="I121" s="26">
        <f t="shared" si="34"/>
        <v>110.546875</v>
      </c>
      <c r="J121" s="37">
        <f t="shared" si="34"/>
        <v>114.0625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97.37</v>
      </c>
      <c r="C122" s="38">
        <f>100-B3</f>
        <v>97.37</v>
      </c>
      <c r="D122" s="38">
        <f>100-B3</f>
        <v>97.37</v>
      </c>
      <c r="E122" s="38">
        <f>100-B3</f>
        <v>97.37</v>
      </c>
      <c r="F122" s="38">
        <f>100-B3</f>
        <v>97.37</v>
      </c>
      <c r="G122" s="38">
        <f>100-B3</f>
        <v>97.37</v>
      </c>
      <c r="H122" s="38">
        <f>100-B3</f>
        <v>97.37</v>
      </c>
      <c r="I122" s="38">
        <f>100-B3</f>
        <v>97.37</v>
      </c>
      <c r="J122" s="38">
        <f>100-B3</f>
        <v>97.37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102.63</v>
      </c>
      <c r="C123" s="24">
        <f>100+B3</f>
        <v>102.63</v>
      </c>
      <c r="D123" s="24">
        <f>100+B3</f>
        <v>102.63</v>
      </c>
      <c r="E123" s="24">
        <f>100+B3</f>
        <v>102.63</v>
      </c>
      <c r="F123" s="24">
        <f>100+B3</f>
        <v>102.63</v>
      </c>
      <c r="G123" s="24">
        <f>100+B3</f>
        <v>102.63</v>
      </c>
      <c r="H123" s="24">
        <f>100+B3</f>
        <v>102.63</v>
      </c>
      <c r="I123" s="24">
        <f>100+B3</f>
        <v>102.63</v>
      </c>
      <c r="J123" s="24">
        <f>100+B3</f>
        <v>102.63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84.2</v>
      </c>
      <c r="C124" s="24">
        <f>100-E3</f>
        <v>84.2</v>
      </c>
      <c r="D124" s="24">
        <f>100-E3</f>
        <v>84.2</v>
      </c>
      <c r="E124" s="24">
        <f>100-E3</f>
        <v>84.2</v>
      </c>
      <c r="F124" s="24">
        <f>100-E3</f>
        <v>84.2</v>
      </c>
      <c r="G124" s="24">
        <f>100-E3</f>
        <v>84.2</v>
      </c>
      <c r="H124" s="24">
        <f>100-E3</f>
        <v>84.2</v>
      </c>
      <c r="I124" s="24">
        <f>100-E3</f>
        <v>84.2</v>
      </c>
      <c r="J124" s="39">
        <f>100-E3</f>
        <v>84.2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115.8</v>
      </c>
      <c r="C125" s="41">
        <f>100+E3</f>
        <v>115.8</v>
      </c>
      <c r="D125" s="41">
        <f>100+E3</f>
        <v>115.8</v>
      </c>
      <c r="E125" s="41">
        <f>100+E3</f>
        <v>115.8</v>
      </c>
      <c r="F125" s="41">
        <f>100+E3</f>
        <v>115.8</v>
      </c>
      <c r="G125" s="41">
        <f>100+E3</f>
        <v>115.8</v>
      </c>
      <c r="H125" s="41">
        <f>100+E3</f>
        <v>115.8</v>
      </c>
      <c r="I125" s="41">
        <f>100+E3</f>
        <v>115.8</v>
      </c>
      <c r="J125" s="37">
        <f>100+E3</f>
        <v>115.8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4" t="s">
        <v>113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5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5" t="s">
        <v>114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6" t="s">
        <v>111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5" t="s">
        <v>112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104</v>
      </c>
    </row>
    <row r="27" ht="12.75">
      <c r="B27" s="66" t="s">
        <v>106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2017-02-21T12:17:22Z</dcterms:modified>
  <cp:category/>
  <cp:version/>
  <cp:contentType/>
  <cp:contentStatus/>
</cp:coreProperties>
</file>